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2)" sheetId="4" r:id="rId1"/>
    <sheet name="Sheet1" sheetId="1" r:id="rId2"/>
    <sheet name="Sheet2" sheetId="2" r:id="rId3"/>
    <sheet name="Sheet3" sheetId="3" r:id="rId4"/>
  </sheets>
  <definedNames>
    <definedName name="_xlnm.Print_Titles" localSheetId="1">Sheet1!$4:$5</definedName>
    <definedName name="_xlnm.Print_Titles" localSheetId="0">'Sheet1 (2)'!$4:$5</definedName>
  </definedNames>
  <calcPr calcId="144525"/>
</workbook>
</file>

<file path=xl/sharedStrings.xml><?xml version="1.0" encoding="utf-8"?>
<sst xmlns="http://schemas.openxmlformats.org/spreadsheetml/2006/main" count="132" uniqueCount="64">
  <si>
    <t>附件</t>
  </si>
  <si>
    <t>鄂州市主城区供水管网及老旧小区供水设施改造工程初步设计概算核定总表</t>
  </si>
  <si>
    <t>单位：万元</t>
  </si>
  <si>
    <t>序号</t>
  </si>
  <si>
    <t>工程和费用名称</t>
  </si>
  <si>
    <t>报批概算</t>
  </si>
  <si>
    <t>核定概算</t>
  </si>
  <si>
    <t>增减额</t>
  </si>
  <si>
    <t>建安工程费</t>
  </si>
  <si>
    <t>安装
工程</t>
  </si>
  <si>
    <t>设备及工器具购置</t>
  </si>
  <si>
    <t>其他          费用</t>
  </si>
  <si>
    <t>合  计</t>
  </si>
  <si>
    <t>其他        费用</t>
  </si>
  <si>
    <t>一</t>
  </si>
  <si>
    <t>工程费用</t>
  </si>
  <si>
    <t>（一）</t>
  </si>
  <si>
    <t>城市主次干道及支路部分管网改造</t>
  </si>
  <si>
    <t>其中：涉及到"40 工程"2000 年以前小区外相关的支路给水管网改造</t>
  </si>
  <si>
    <t>（二）</t>
  </si>
  <si>
    <t>小区给水管网及供水设施改造</t>
  </si>
  <si>
    <t>其中：涉及到"40 工程"2000 年以前小区管网及供水设施改造</t>
  </si>
  <si>
    <t>二</t>
  </si>
  <si>
    <t>工程建设其他费</t>
  </si>
  <si>
    <t>建设管理费</t>
  </si>
  <si>
    <t>建设单位管理费</t>
  </si>
  <si>
    <t>工程建设监理费</t>
  </si>
  <si>
    <t>建设项目前期工作咨询费</t>
  </si>
  <si>
    <t>编制项目建议书</t>
  </si>
  <si>
    <t>可行性研究报告编制费</t>
  </si>
  <si>
    <t>可行性研究报告评估费</t>
  </si>
  <si>
    <t>（三）</t>
  </si>
  <si>
    <t>工程勘察设计费</t>
  </si>
  <si>
    <t>工程基本设计费</t>
  </si>
  <si>
    <t>工程勘察费</t>
  </si>
  <si>
    <t>（四）</t>
  </si>
  <si>
    <t>环境影响评价费</t>
  </si>
  <si>
    <t>环境影响报告编制费</t>
  </si>
  <si>
    <t>环境影响报告评估费</t>
  </si>
  <si>
    <t>（五）</t>
  </si>
  <si>
    <t>劳动安全卫生评审费</t>
  </si>
  <si>
    <t>（六）</t>
  </si>
  <si>
    <t>场地准备及临时设施费</t>
  </si>
  <si>
    <t>（七）</t>
  </si>
  <si>
    <t>工程保险费</t>
  </si>
  <si>
    <t>（八）</t>
  </si>
  <si>
    <t>招标代理服务费</t>
  </si>
  <si>
    <t>（九）</t>
  </si>
  <si>
    <t>工程勘察文件审查费</t>
  </si>
  <si>
    <t>（十）</t>
  </si>
  <si>
    <t>施工图设计审查费</t>
  </si>
  <si>
    <t>（十一）</t>
  </si>
  <si>
    <t>造价咨询服务费</t>
  </si>
  <si>
    <t>三</t>
  </si>
  <si>
    <t>预备费用</t>
  </si>
  <si>
    <t>基本预备费</t>
  </si>
  <si>
    <t>四</t>
  </si>
  <si>
    <t>建设期借款利息</t>
  </si>
  <si>
    <t>合计</t>
  </si>
  <si>
    <t>备注</t>
  </si>
  <si>
    <t>主城区主干道给水管网改造工程</t>
  </si>
  <si>
    <t>主城区其它108个小区给水管网改造工程</t>
  </si>
  <si>
    <t>涉及到“40工程”2000年以前小区管网及小区外支路改造工程</t>
  </si>
  <si>
    <t>其中：小区外支路改造工程费用2137万元。</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</si>
</sst>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00_ "/>
  </numFmts>
  <fonts count="32">
    <font>
      <sz val="11"/>
      <color theme="1"/>
      <name val="宋体"/>
      <charset val="134"/>
      <scheme val="minor"/>
    </font>
    <font>
      <sz val="12"/>
      <name val="宋体"/>
      <charset val="134"/>
    </font>
    <font>
      <sz val="14"/>
      <name val="方正小标宋简体"/>
      <charset val="134"/>
    </font>
    <font>
      <sz val="14"/>
      <name val="黑体"/>
      <charset val="134"/>
    </font>
    <font>
      <sz val="10"/>
      <name val="黑体"/>
      <charset val="134"/>
    </font>
    <font>
      <b/>
      <sz val="10"/>
      <name val="宋体"/>
      <charset val="134"/>
    </font>
    <font>
      <sz val="10"/>
      <name val="宋体"/>
      <charset val="134"/>
    </font>
    <font>
      <sz val="11"/>
      <name val="宋体"/>
      <charset val="134"/>
    </font>
    <font>
      <sz val="11"/>
      <color theme="1"/>
      <name val="黑体"/>
      <charset val="134"/>
    </font>
    <font>
      <b/>
      <sz val="11"/>
      <color theme="1"/>
      <name val="宋体"/>
      <charset val="134"/>
      <scheme val="minor"/>
    </font>
    <font>
      <sz val="10"/>
      <color theme="1"/>
      <name val="宋体"/>
      <charset val="134"/>
      <scheme val="minor"/>
    </font>
    <font>
      <b/>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color theme="1"/>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3" borderId="0" applyNumberFormat="0" applyBorder="0" applyAlignment="0" applyProtection="0">
      <alignment vertical="center"/>
    </xf>
    <xf numFmtId="0" fontId="27" fillId="2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8" applyNumberFormat="0" applyFont="0" applyAlignment="0" applyProtection="0">
      <alignment vertical="center"/>
    </xf>
    <xf numFmtId="0" fontId="20" fillId="19"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6" applyNumberFormat="0" applyFill="0" applyAlignment="0" applyProtection="0">
      <alignment vertical="center"/>
    </xf>
    <xf numFmtId="0" fontId="14" fillId="0" borderId="6" applyNumberFormat="0" applyFill="0" applyAlignment="0" applyProtection="0">
      <alignment vertical="center"/>
    </xf>
    <xf numFmtId="0" fontId="20" fillId="25" borderId="0" applyNumberFormat="0" applyBorder="0" applyAlignment="0" applyProtection="0">
      <alignment vertical="center"/>
    </xf>
    <xf numFmtId="0" fontId="17" fillId="0" borderId="10" applyNumberFormat="0" applyFill="0" applyAlignment="0" applyProtection="0">
      <alignment vertical="center"/>
    </xf>
    <xf numFmtId="0" fontId="20" fillId="18" borderId="0" applyNumberFormat="0" applyBorder="0" applyAlignment="0" applyProtection="0">
      <alignment vertical="center"/>
    </xf>
    <xf numFmtId="0" fontId="21" fillId="12" borderId="7" applyNumberFormat="0" applyAlignment="0" applyProtection="0">
      <alignment vertical="center"/>
    </xf>
    <xf numFmtId="0" fontId="1" fillId="0" borderId="0">
      <alignment vertical="center"/>
    </xf>
    <xf numFmtId="0" fontId="28" fillId="12" borderId="11" applyNumberFormat="0" applyAlignment="0" applyProtection="0">
      <alignment vertical="center"/>
    </xf>
    <xf numFmtId="0" fontId="13" fillId="4" borderId="5" applyNumberFormat="0" applyAlignment="0" applyProtection="0">
      <alignment vertical="center"/>
    </xf>
    <xf numFmtId="0" fontId="12" fillId="27" borderId="0" applyNumberFormat="0" applyBorder="0" applyAlignment="0" applyProtection="0">
      <alignment vertical="center"/>
    </xf>
    <xf numFmtId="0" fontId="20" fillId="16" borderId="0" applyNumberFormat="0" applyBorder="0" applyAlignment="0" applyProtection="0">
      <alignment vertical="center"/>
    </xf>
    <xf numFmtId="0" fontId="29" fillId="0" borderId="12" applyNumberFormat="0" applyFill="0" applyAlignment="0" applyProtection="0">
      <alignment vertical="center"/>
    </xf>
    <xf numFmtId="0" fontId="23" fillId="0" borderId="9" applyNumberFormat="0" applyFill="0" applyAlignment="0" applyProtection="0">
      <alignment vertical="center"/>
    </xf>
    <xf numFmtId="0" fontId="30" fillId="30" borderId="0" applyNumberFormat="0" applyBorder="0" applyAlignment="0" applyProtection="0">
      <alignment vertical="center"/>
    </xf>
    <xf numFmtId="0" fontId="26" fillId="17" borderId="0" applyNumberFormat="0" applyBorder="0" applyAlignment="0" applyProtection="0">
      <alignment vertical="center"/>
    </xf>
    <xf numFmtId="0" fontId="12" fillId="22" borderId="0" applyNumberFormat="0" applyBorder="0" applyAlignment="0" applyProtection="0">
      <alignment vertical="center"/>
    </xf>
    <xf numFmtId="0" fontId="20" fillId="11"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20" fillId="10" borderId="0" applyNumberFormat="0" applyBorder="0" applyAlignment="0" applyProtection="0">
      <alignment vertical="center"/>
    </xf>
    <xf numFmtId="0" fontId="20" fillId="15" borderId="0" applyNumberFormat="0" applyBorder="0" applyAlignment="0" applyProtection="0">
      <alignment vertical="center"/>
    </xf>
    <xf numFmtId="0" fontId="12" fillId="28" borderId="0" applyNumberFormat="0" applyBorder="0" applyAlignment="0" applyProtection="0">
      <alignment vertical="center"/>
    </xf>
    <xf numFmtId="0" fontId="12" fillId="6" borderId="0" applyNumberFormat="0" applyBorder="0" applyAlignment="0" applyProtection="0">
      <alignment vertical="center"/>
    </xf>
    <xf numFmtId="0" fontId="20" fillId="9" borderId="0" applyNumberFormat="0" applyBorder="0" applyAlignment="0" applyProtection="0">
      <alignment vertical="center"/>
    </xf>
    <xf numFmtId="0" fontId="12" fillId="2" borderId="0" applyNumberFormat="0" applyBorder="0" applyAlignment="0" applyProtection="0">
      <alignment vertical="center"/>
    </xf>
    <xf numFmtId="0" fontId="20" fillId="24" borderId="0" applyNumberFormat="0" applyBorder="0" applyAlignment="0" applyProtection="0">
      <alignment vertical="center"/>
    </xf>
    <xf numFmtId="0" fontId="20" fillId="14" borderId="0" applyNumberFormat="0" applyBorder="0" applyAlignment="0" applyProtection="0">
      <alignment vertical="center"/>
    </xf>
    <xf numFmtId="0" fontId="12" fillId="31" borderId="0" applyNumberFormat="0" applyBorder="0" applyAlignment="0" applyProtection="0">
      <alignment vertical="center"/>
    </xf>
    <xf numFmtId="0" fontId="20" fillId="32" borderId="0" applyNumberFormat="0" applyBorder="0" applyAlignment="0" applyProtection="0">
      <alignment vertical="center"/>
    </xf>
    <xf numFmtId="0" fontId="31" fillId="0" borderId="0"/>
  </cellStyleXfs>
  <cellXfs count="45">
    <xf numFmtId="0" fontId="0" fillId="0" borderId="0" xfId="0">
      <alignment vertical="center"/>
    </xf>
    <xf numFmtId="0" fontId="1" fillId="0" borderId="0" xfId="0" applyFont="1" applyFill="1" applyBorder="1" applyAlignment="1"/>
    <xf numFmtId="0" fontId="1" fillId="0" borderId="0" xfId="0" applyFont="1" applyFill="1" applyAlignment="1"/>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1" fillId="0" borderId="0" xfId="0" applyFont="1" applyFill="1" applyBorder="1" applyAlignment="1">
      <alignment horizontal="left"/>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177" fontId="1" fillId="0" borderId="0" xfId="0" applyNumberFormat="1" applyFont="1" applyFill="1" applyBorder="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1" xfId="25"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177" fontId="5" fillId="0" borderId="1" xfId="0" applyNumberFormat="1" applyFont="1" applyFill="1" applyBorder="1" applyAlignment="1">
      <alignment vertical="center" wrapText="1"/>
    </xf>
    <xf numFmtId="177"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vertical="center" wrapText="1"/>
    </xf>
    <xf numFmtId="0" fontId="5"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righ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0" fillId="0" borderId="1" xfId="0" applyBorder="1">
      <alignment vertical="center"/>
    </xf>
    <xf numFmtId="0" fontId="9" fillId="0" borderId="1" xfId="0" applyFont="1" applyBorder="1" applyAlignment="1">
      <alignment horizontal="center" vertical="center"/>
    </xf>
    <xf numFmtId="0" fontId="6" fillId="0" borderId="1" xfId="0" applyNumberFormat="1" applyFont="1" applyFill="1" applyBorder="1" applyAlignment="1">
      <alignment horizontal="center" vertical="center" wrapText="1"/>
    </xf>
    <xf numFmtId="0" fontId="0" fillId="0" borderId="1" xfId="0" applyBorder="1" applyAlignment="1">
      <alignment vertical="center"/>
    </xf>
    <xf numFmtId="0" fontId="0" fillId="0" borderId="1" xfId="0" applyFont="1" applyBorder="1" applyAlignment="1">
      <alignment horizontal="center" vertical="center"/>
    </xf>
    <xf numFmtId="0" fontId="0" fillId="0" borderId="4" xfId="0" applyBorder="1" applyAlignment="1">
      <alignment horizontal="left" vertical="center" wrapText="1"/>
    </xf>
    <xf numFmtId="177" fontId="9" fillId="0" borderId="1" xfId="0" applyNumberFormat="1" applyFont="1" applyBorder="1" applyAlignment="1">
      <alignment horizontal="center" vertical="center"/>
    </xf>
    <xf numFmtId="0" fontId="6" fillId="0" borderId="1" xfId="50" applyFont="1" applyFill="1" applyBorder="1" applyAlignment="1">
      <alignment vertical="center" wrapText="1"/>
    </xf>
    <xf numFmtId="177" fontId="6" fillId="0" borderId="1" xfId="5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177" fontId="11" fillId="0" borderId="1" xfId="0" applyNumberFormat="1"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_Book2"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tabSelected="1" workbookViewId="0">
      <selection activeCell="M43" sqref="M43"/>
    </sheetView>
  </sheetViews>
  <sheetFormatPr defaultColWidth="9" defaultRowHeight="13.5"/>
  <cols>
    <col min="1" max="1" width="8.875" customWidth="1"/>
    <col min="2" max="2" width="24.75" customWidth="1"/>
    <col min="3" max="3" width="10.375" style="3" customWidth="1"/>
    <col min="4" max="4" width="5.625" customWidth="1"/>
    <col min="5" max="5" width="8.5" customWidth="1"/>
    <col min="6" max="6" width="7" style="4" customWidth="1"/>
    <col min="7" max="7" width="9.375" style="4"/>
    <col min="8" max="8" width="3.125" customWidth="1"/>
    <col min="9" max="9" width="10.125" customWidth="1"/>
    <col min="10" max="10" width="5.625" customWidth="1"/>
    <col min="11" max="11" width="8.125" customWidth="1"/>
    <col min="12" max="12" width="7" customWidth="1"/>
    <col min="13" max="13" width="9.375" customWidth="1"/>
    <col min="14" max="14" width="9.875" style="5" customWidth="1"/>
  </cols>
  <sheetData>
    <row r="1" s="1" customFormat="1" ht="14.25" spans="1:14">
      <c r="A1" s="6" t="s">
        <v>0</v>
      </c>
      <c r="C1" s="7"/>
      <c r="D1" s="8"/>
      <c r="E1" s="9"/>
      <c r="F1" s="7"/>
      <c r="G1" s="8"/>
      <c r="N1" s="26"/>
    </row>
    <row r="2" s="1" customFormat="1" ht="51" customHeight="1" spans="1:14">
      <c r="A2" s="10" t="s">
        <v>1</v>
      </c>
      <c r="B2" s="10"/>
      <c r="C2" s="10"/>
      <c r="D2" s="10"/>
      <c r="E2" s="10"/>
      <c r="F2" s="10"/>
      <c r="G2" s="10"/>
      <c r="H2" s="10"/>
      <c r="I2" s="10"/>
      <c r="J2" s="10"/>
      <c r="K2" s="10"/>
      <c r="L2" s="10"/>
      <c r="M2" s="10"/>
      <c r="N2" s="10"/>
    </row>
    <row r="3" s="2" customFormat="1" ht="22" customHeight="1" spans="1:14">
      <c r="A3" s="11"/>
      <c r="B3" s="11"/>
      <c r="C3" s="11"/>
      <c r="D3" s="11"/>
      <c r="E3" s="11"/>
      <c r="F3" s="11"/>
      <c r="G3" s="11"/>
      <c r="H3" s="11"/>
      <c r="I3" s="11"/>
      <c r="J3" s="1"/>
      <c r="K3" s="1"/>
      <c r="L3" s="1"/>
      <c r="M3" s="27" t="s">
        <v>2</v>
      </c>
      <c r="N3" s="27"/>
    </row>
    <row r="4" ht="16" customHeight="1" spans="1:14">
      <c r="A4" s="12" t="s">
        <v>3</v>
      </c>
      <c r="B4" s="12" t="s">
        <v>4</v>
      </c>
      <c r="C4" s="12" t="s">
        <v>5</v>
      </c>
      <c r="D4" s="12"/>
      <c r="E4" s="12"/>
      <c r="F4" s="12"/>
      <c r="G4" s="12"/>
      <c r="H4" s="13"/>
      <c r="I4" s="12" t="s">
        <v>6</v>
      </c>
      <c r="J4" s="12"/>
      <c r="K4" s="12"/>
      <c r="L4" s="12"/>
      <c r="M4" s="12"/>
      <c r="N4" s="29" t="s">
        <v>7</v>
      </c>
    </row>
    <row r="5" ht="24" spans="1:14">
      <c r="A5" s="12"/>
      <c r="B5" s="12"/>
      <c r="C5" s="12" t="s">
        <v>8</v>
      </c>
      <c r="D5" s="14" t="s">
        <v>9</v>
      </c>
      <c r="E5" s="14" t="s">
        <v>10</v>
      </c>
      <c r="F5" s="12" t="s">
        <v>11</v>
      </c>
      <c r="G5" s="12" t="s">
        <v>12</v>
      </c>
      <c r="H5" s="15"/>
      <c r="I5" s="12" t="s">
        <v>8</v>
      </c>
      <c r="J5" s="14" t="s">
        <v>9</v>
      </c>
      <c r="K5" s="14" t="s">
        <v>10</v>
      </c>
      <c r="L5" s="12" t="s">
        <v>13</v>
      </c>
      <c r="M5" s="12" t="s">
        <v>12</v>
      </c>
      <c r="N5" s="29"/>
    </row>
    <row r="6" ht="25" customHeight="1" spans="1:14">
      <c r="A6" s="16" t="s">
        <v>14</v>
      </c>
      <c r="B6" s="17" t="s">
        <v>15</v>
      </c>
      <c r="C6" s="17">
        <f>C7+C9</f>
        <v>31376.89</v>
      </c>
      <c r="D6" s="17"/>
      <c r="E6" s="17"/>
      <c r="F6" s="16"/>
      <c r="G6" s="16">
        <f>G7+G9</f>
        <v>31376.89</v>
      </c>
      <c r="H6" s="15"/>
      <c r="I6" s="17">
        <f>I7+I9</f>
        <v>32169.81</v>
      </c>
      <c r="J6" s="21"/>
      <c r="K6" s="21"/>
      <c r="L6" s="21"/>
      <c r="M6" s="17">
        <f>M7+M9</f>
        <v>32169.81</v>
      </c>
      <c r="N6" s="42">
        <f t="shared" ref="N6:N11" si="0">M6-G6</f>
        <v>792.920000000002</v>
      </c>
    </row>
    <row r="7" ht="25" customHeight="1" spans="1:14">
      <c r="A7" s="18" t="s">
        <v>16</v>
      </c>
      <c r="B7" s="39" t="s">
        <v>17</v>
      </c>
      <c r="C7" s="40">
        <v>18101.79</v>
      </c>
      <c r="D7" s="19"/>
      <c r="E7" s="19"/>
      <c r="F7" s="18"/>
      <c r="G7" s="40">
        <v>18101.79</v>
      </c>
      <c r="H7" s="15"/>
      <c r="I7" s="22">
        <v>17181.56</v>
      </c>
      <c r="J7" s="22"/>
      <c r="K7" s="22"/>
      <c r="L7" s="22"/>
      <c r="M7" s="22">
        <v>17181.56</v>
      </c>
      <c r="N7" s="42">
        <f t="shared" si="0"/>
        <v>-920.23</v>
      </c>
    </row>
    <row r="8" ht="28" customHeight="1" spans="1:14">
      <c r="A8" s="41" t="s">
        <v>18</v>
      </c>
      <c r="B8" s="41"/>
      <c r="C8" s="40">
        <v>2137</v>
      </c>
      <c r="D8" s="19"/>
      <c r="E8" s="19"/>
      <c r="F8" s="18"/>
      <c r="G8" s="40">
        <v>2137</v>
      </c>
      <c r="H8" s="15"/>
      <c r="I8" s="22">
        <v>2137</v>
      </c>
      <c r="J8" s="22"/>
      <c r="K8" s="22"/>
      <c r="L8" s="22"/>
      <c r="M8" s="22">
        <v>2137</v>
      </c>
      <c r="N8" s="42">
        <f t="shared" si="0"/>
        <v>0</v>
      </c>
    </row>
    <row r="9" ht="25" customHeight="1" spans="1:14">
      <c r="A9" s="18" t="s">
        <v>19</v>
      </c>
      <c r="B9" s="39" t="s">
        <v>20</v>
      </c>
      <c r="C9" s="40">
        <v>13275.1</v>
      </c>
      <c r="D9" s="19"/>
      <c r="E9" s="19"/>
      <c r="F9" s="18"/>
      <c r="G9" s="40">
        <v>13275.1</v>
      </c>
      <c r="H9" s="15"/>
      <c r="I9" s="22">
        <v>14988.25</v>
      </c>
      <c r="J9" s="22"/>
      <c r="K9" s="22"/>
      <c r="L9" s="22"/>
      <c r="M9" s="22">
        <v>14988.25</v>
      </c>
      <c r="N9" s="42">
        <f t="shared" si="0"/>
        <v>1713.15</v>
      </c>
    </row>
    <row r="10" ht="30" customHeight="1" spans="1:14">
      <c r="A10" s="41" t="s">
        <v>21</v>
      </c>
      <c r="B10" s="41"/>
      <c r="C10" s="40">
        <v>6765</v>
      </c>
      <c r="D10" s="23"/>
      <c r="E10" s="23"/>
      <c r="F10" s="22"/>
      <c r="G10" s="40">
        <v>6765</v>
      </c>
      <c r="H10" s="15"/>
      <c r="I10" s="22">
        <v>6765</v>
      </c>
      <c r="J10" s="22"/>
      <c r="K10" s="22"/>
      <c r="L10" s="22"/>
      <c r="M10" s="22">
        <v>6765</v>
      </c>
      <c r="N10" s="42">
        <f t="shared" si="0"/>
        <v>0</v>
      </c>
    </row>
    <row r="11" ht="25" customHeight="1" spans="1:14">
      <c r="A11" s="16" t="s">
        <v>22</v>
      </c>
      <c r="B11" s="17" t="s">
        <v>23</v>
      </c>
      <c r="C11" s="17"/>
      <c r="D11" s="17"/>
      <c r="E11" s="17"/>
      <c r="F11" s="16"/>
      <c r="G11" s="21">
        <f>G12+G15+G19+G25+G26+G27+G28+G29++G30+G31+G22</f>
        <v>2034.82</v>
      </c>
      <c r="H11" s="15"/>
      <c r="I11" s="21"/>
      <c r="J11" s="21"/>
      <c r="K11" s="21"/>
      <c r="L11" s="21"/>
      <c r="M11" s="21">
        <f>M12+M15+M19+M25+M26+M27+M28+M29+M30+M31+M22</f>
        <v>1439.49</v>
      </c>
      <c r="N11" s="43">
        <f t="shared" si="0"/>
        <v>-595.33</v>
      </c>
    </row>
    <row r="12" ht="25" customHeight="1" spans="1:14">
      <c r="A12" s="18" t="s">
        <v>16</v>
      </c>
      <c r="B12" s="17" t="s">
        <v>24</v>
      </c>
      <c r="C12" s="17"/>
      <c r="D12" s="17"/>
      <c r="E12" s="17"/>
      <c r="F12" s="21"/>
      <c r="G12" s="21">
        <f>SUM(G13:G14)</f>
        <v>695.85</v>
      </c>
      <c r="H12" s="15"/>
      <c r="I12" s="22"/>
      <c r="J12" s="22"/>
      <c r="K12" s="22"/>
      <c r="L12" s="22"/>
      <c r="M12" s="21">
        <f>SUM(M13:M14)</f>
        <v>400</v>
      </c>
      <c r="N12" s="43">
        <f t="shared" ref="N9:N35" si="1">M12-G12</f>
        <v>-295.85</v>
      </c>
    </row>
    <row r="13" ht="25" customHeight="1" spans="1:14">
      <c r="A13" s="18">
        <v>1</v>
      </c>
      <c r="B13" s="19" t="s">
        <v>25</v>
      </c>
      <c r="C13" s="19"/>
      <c r="D13" s="19"/>
      <c r="E13" s="19"/>
      <c r="F13" s="22">
        <v>212.26</v>
      </c>
      <c r="G13" s="22">
        <v>212.26</v>
      </c>
      <c r="H13" s="15"/>
      <c r="I13" s="22"/>
      <c r="J13" s="22"/>
      <c r="K13" s="22"/>
      <c r="L13" s="22">
        <v>140</v>
      </c>
      <c r="M13" s="22">
        <v>140</v>
      </c>
      <c r="N13" s="42">
        <f t="shared" si="1"/>
        <v>-72.26</v>
      </c>
    </row>
    <row r="14" ht="25" customHeight="1" spans="1:14">
      <c r="A14" s="18">
        <v>2</v>
      </c>
      <c r="B14" s="19" t="s">
        <v>26</v>
      </c>
      <c r="C14" s="19"/>
      <c r="D14" s="19"/>
      <c r="E14" s="19"/>
      <c r="F14" s="22">
        <v>483.59</v>
      </c>
      <c r="G14" s="22">
        <v>483.59</v>
      </c>
      <c r="H14" s="15"/>
      <c r="I14" s="22"/>
      <c r="J14" s="22"/>
      <c r="K14" s="22"/>
      <c r="L14" s="22">
        <v>260</v>
      </c>
      <c r="M14" s="22">
        <v>260</v>
      </c>
      <c r="N14" s="42">
        <f t="shared" si="1"/>
        <v>-223.59</v>
      </c>
    </row>
    <row r="15" ht="25" customHeight="1" spans="1:14">
      <c r="A15" s="18" t="s">
        <v>19</v>
      </c>
      <c r="B15" s="17" t="s">
        <v>27</v>
      </c>
      <c r="C15" s="17"/>
      <c r="D15" s="17"/>
      <c r="E15" s="17"/>
      <c r="F15" s="21"/>
      <c r="G15" s="21">
        <f>SUM(G16:G18)</f>
        <v>92.08</v>
      </c>
      <c r="H15" s="15"/>
      <c r="I15" s="22"/>
      <c r="J15" s="22"/>
      <c r="K15" s="22"/>
      <c r="L15" s="22"/>
      <c r="M15" s="21">
        <f>SUM(M16:M18)</f>
        <v>33</v>
      </c>
      <c r="N15" s="44">
        <f t="shared" si="1"/>
        <v>-59.08</v>
      </c>
    </row>
    <row r="16" ht="25" customHeight="1" spans="1:14">
      <c r="A16" s="18">
        <v>1</v>
      </c>
      <c r="B16" s="19" t="s">
        <v>28</v>
      </c>
      <c r="C16" s="19"/>
      <c r="D16" s="19"/>
      <c r="E16" s="19"/>
      <c r="F16" s="22">
        <v>26.29</v>
      </c>
      <c r="G16" s="22">
        <v>26.29</v>
      </c>
      <c r="H16" s="15"/>
      <c r="I16" s="22"/>
      <c r="J16" s="22"/>
      <c r="K16" s="22"/>
      <c r="L16" s="22">
        <v>3</v>
      </c>
      <c r="M16" s="22">
        <v>3</v>
      </c>
      <c r="N16" s="42">
        <f t="shared" si="1"/>
        <v>-23.29</v>
      </c>
    </row>
    <row r="17" ht="25" customHeight="1" spans="1:14">
      <c r="A17" s="18">
        <v>2</v>
      </c>
      <c r="B17" s="19" t="s">
        <v>29</v>
      </c>
      <c r="C17" s="19"/>
      <c r="D17" s="19"/>
      <c r="E17" s="19"/>
      <c r="F17" s="22">
        <v>53.12</v>
      </c>
      <c r="G17" s="22">
        <v>53.12</v>
      </c>
      <c r="H17" s="15"/>
      <c r="I17" s="22"/>
      <c r="J17" s="22"/>
      <c r="K17" s="22"/>
      <c r="L17" s="22">
        <v>30</v>
      </c>
      <c r="M17" s="22">
        <v>30</v>
      </c>
      <c r="N17" s="42">
        <f t="shared" si="1"/>
        <v>-23.12</v>
      </c>
    </row>
    <row r="18" ht="25" customHeight="1" spans="1:14">
      <c r="A18" s="18">
        <v>3</v>
      </c>
      <c r="B18" s="19" t="s">
        <v>30</v>
      </c>
      <c r="C18" s="19"/>
      <c r="D18" s="19"/>
      <c r="E18" s="19"/>
      <c r="F18" s="22">
        <v>12.67</v>
      </c>
      <c r="G18" s="22">
        <v>12.67</v>
      </c>
      <c r="H18" s="15"/>
      <c r="I18" s="22"/>
      <c r="J18" s="22"/>
      <c r="K18" s="22"/>
      <c r="L18" s="22">
        <v>0</v>
      </c>
      <c r="M18" s="22">
        <v>0</v>
      </c>
      <c r="N18" s="42">
        <f t="shared" si="1"/>
        <v>-12.67</v>
      </c>
    </row>
    <row r="19" ht="25" customHeight="1" spans="1:14">
      <c r="A19" s="18" t="s">
        <v>31</v>
      </c>
      <c r="B19" s="17" t="s">
        <v>32</v>
      </c>
      <c r="C19" s="17"/>
      <c r="D19" s="17"/>
      <c r="E19" s="17"/>
      <c r="F19" s="21"/>
      <c r="G19" s="21">
        <f>SUM(G20:G21)</f>
        <v>777.58</v>
      </c>
      <c r="H19" s="15"/>
      <c r="I19" s="22"/>
      <c r="J19" s="22"/>
      <c r="K19" s="22"/>
      <c r="L19" s="22"/>
      <c r="M19" s="21">
        <f>SUM(M20:M21)</f>
        <v>555.62</v>
      </c>
      <c r="N19" s="43">
        <f t="shared" si="1"/>
        <v>-221.96</v>
      </c>
    </row>
    <row r="20" ht="25" customHeight="1" spans="1:14">
      <c r="A20" s="18">
        <v>1</v>
      </c>
      <c r="B20" s="19" t="s">
        <v>33</v>
      </c>
      <c r="C20" s="19"/>
      <c r="D20" s="19"/>
      <c r="E20" s="19"/>
      <c r="F20" s="22">
        <v>432.44</v>
      </c>
      <c r="G20" s="22">
        <v>432.44</v>
      </c>
      <c r="H20" s="15"/>
      <c r="I20" s="22"/>
      <c r="J20" s="22"/>
      <c r="K20" s="22"/>
      <c r="L20" s="22">
        <v>485.624642</v>
      </c>
      <c r="M20" s="22">
        <v>485.62</v>
      </c>
      <c r="N20" s="42">
        <f t="shared" si="1"/>
        <v>53.18</v>
      </c>
    </row>
    <row r="21" ht="25" customHeight="1" spans="1:14">
      <c r="A21" s="18">
        <v>2</v>
      </c>
      <c r="B21" s="19" t="s">
        <v>34</v>
      </c>
      <c r="C21" s="19"/>
      <c r="D21" s="19"/>
      <c r="E21" s="19"/>
      <c r="F21" s="22">
        <v>345.14</v>
      </c>
      <c r="G21" s="22">
        <v>345.14</v>
      </c>
      <c r="H21" s="15"/>
      <c r="I21" s="22"/>
      <c r="J21" s="22"/>
      <c r="K21" s="22"/>
      <c r="L21" s="22">
        <v>70</v>
      </c>
      <c r="M21" s="22">
        <v>70</v>
      </c>
      <c r="N21" s="42">
        <f t="shared" si="1"/>
        <v>-275.14</v>
      </c>
    </row>
    <row r="22" ht="25" customHeight="1" spans="1:14">
      <c r="A22" s="18" t="s">
        <v>35</v>
      </c>
      <c r="B22" s="17" t="s">
        <v>36</v>
      </c>
      <c r="C22" s="17"/>
      <c r="D22" s="17"/>
      <c r="E22" s="17"/>
      <c r="F22" s="21"/>
      <c r="G22" s="21">
        <f>SUM(G23:G24)</f>
        <v>21.41</v>
      </c>
      <c r="H22" s="15"/>
      <c r="I22" s="21"/>
      <c r="J22" s="21"/>
      <c r="K22" s="21"/>
      <c r="L22" s="22"/>
      <c r="M22" s="21">
        <f>SUM(M23:M24)</f>
        <v>45.65</v>
      </c>
      <c r="N22" s="43">
        <f t="shared" si="1"/>
        <v>24.24</v>
      </c>
    </row>
    <row r="23" ht="25" customHeight="1" spans="1:14">
      <c r="A23" s="18">
        <v>1</v>
      </c>
      <c r="B23" s="19" t="s">
        <v>37</v>
      </c>
      <c r="C23" s="19"/>
      <c r="D23" s="19"/>
      <c r="E23" s="19"/>
      <c r="F23" s="22">
        <v>17.84</v>
      </c>
      <c r="G23" s="22">
        <v>17.84</v>
      </c>
      <c r="H23" s="15"/>
      <c r="I23" s="22"/>
      <c r="J23" s="22"/>
      <c r="K23" s="22"/>
      <c r="L23" s="22">
        <v>38.042455</v>
      </c>
      <c r="M23" s="22">
        <v>38.04</v>
      </c>
      <c r="N23" s="42">
        <f t="shared" si="1"/>
        <v>20.2</v>
      </c>
    </row>
    <row r="24" ht="25" customHeight="1" spans="1:14">
      <c r="A24" s="18">
        <v>2</v>
      </c>
      <c r="B24" s="19" t="s">
        <v>38</v>
      </c>
      <c r="C24" s="19"/>
      <c r="D24" s="19"/>
      <c r="E24" s="19"/>
      <c r="F24" s="22">
        <v>3.57</v>
      </c>
      <c r="G24" s="22">
        <v>3.57</v>
      </c>
      <c r="H24" s="15"/>
      <c r="I24" s="22"/>
      <c r="J24" s="22"/>
      <c r="K24" s="22"/>
      <c r="L24" s="22">
        <v>7.608491</v>
      </c>
      <c r="M24" s="22">
        <v>7.61</v>
      </c>
      <c r="N24" s="42">
        <f t="shared" si="1"/>
        <v>4.04</v>
      </c>
    </row>
    <row r="25" ht="25" customHeight="1" spans="1:14">
      <c r="A25" s="18" t="s">
        <v>39</v>
      </c>
      <c r="B25" s="17" t="s">
        <v>40</v>
      </c>
      <c r="C25" s="17"/>
      <c r="D25" s="17"/>
      <c r="E25" s="17"/>
      <c r="F25" s="22">
        <v>31.38</v>
      </c>
      <c r="G25" s="21">
        <v>31.38</v>
      </c>
      <c r="H25" s="15"/>
      <c r="I25" s="22"/>
      <c r="J25" s="22"/>
      <c r="K25" s="22"/>
      <c r="L25" s="22">
        <v>0</v>
      </c>
      <c r="M25" s="21">
        <v>0</v>
      </c>
      <c r="N25" s="43">
        <f t="shared" si="1"/>
        <v>-31.38</v>
      </c>
    </row>
    <row r="26" ht="25" customHeight="1" spans="1:14">
      <c r="A26" s="18" t="s">
        <v>41</v>
      </c>
      <c r="B26" s="17" t="s">
        <v>42</v>
      </c>
      <c r="C26" s="17"/>
      <c r="D26" s="17"/>
      <c r="E26" s="17"/>
      <c r="F26" s="22">
        <v>156.88</v>
      </c>
      <c r="G26" s="21">
        <v>156.88</v>
      </c>
      <c r="H26" s="15"/>
      <c r="I26" s="22"/>
      <c r="J26" s="22"/>
      <c r="K26" s="22"/>
      <c r="L26" s="22">
        <v>96.51</v>
      </c>
      <c r="M26" s="21">
        <v>96.51</v>
      </c>
      <c r="N26" s="43">
        <f t="shared" si="1"/>
        <v>-60.37</v>
      </c>
    </row>
    <row r="27" ht="25" customHeight="1" spans="1:14">
      <c r="A27" s="18" t="s">
        <v>43</v>
      </c>
      <c r="B27" s="17" t="s">
        <v>44</v>
      </c>
      <c r="C27" s="17"/>
      <c r="D27" s="17"/>
      <c r="E27" s="17"/>
      <c r="F27" s="22">
        <v>94.13</v>
      </c>
      <c r="G27" s="21">
        <v>94.13</v>
      </c>
      <c r="H27" s="15"/>
      <c r="I27" s="22"/>
      <c r="J27" s="22"/>
      <c r="K27" s="22"/>
      <c r="L27" s="22">
        <v>96.51</v>
      </c>
      <c r="M27" s="21">
        <v>96.51</v>
      </c>
      <c r="N27" s="43">
        <f t="shared" si="1"/>
        <v>2.38000000000001</v>
      </c>
    </row>
    <row r="28" ht="25" customHeight="1" spans="1:14">
      <c r="A28" s="18" t="s">
        <v>45</v>
      </c>
      <c r="B28" s="17" t="s">
        <v>46</v>
      </c>
      <c r="C28" s="17"/>
      <c r="D28" s="17"/>
      <c r="E28" s="17"/>
      <c r="F28" s="22">
        <v>41.24</v>
      </c>
      <c r="G28" s="21">
        <v>41.24</v>
      </c>
      <c r="H28" s="15"/>
      <c r="I28" s="22"/>
      <c r="J28" s="22"/>
      <c r="K28" s="22"/>
      <c r="L28" s="22">
        <v>80</v>
      </c>
      <c r="M28" s="21">
        <v>80</v>
      </c>
      <c r="N28" s="43">
        <f t="shared" si="1"/>
        <v>38.76</v>
      </c>
    </row>
    <row r="29" ht="25" customHeight="1" spans="1:14">
      <c r="A29" s="18" t="s">
        <v>47</v>
      </c>
      <c r="B29" s="17" t="s">
        <v>48</v>
      </c>
      <c r="C29" s="17"/>
      <c r="D29" s="17"/>
      <c r="E29" s="17"/>
      <c r="F29" s="22">
        <v>7.03</v>
      </c>
      <c r="G29" s="21">
        <v>7.03</v>
      </c>
      <c r="H29" s="15"/>
      <c r="I29" s="22"/>
      <c r="J29" s="22"/>
      <c r="K29" s="22"/>
      <c r="L29" s="22">
        <v>8.68</v>
      </c>
      <c r="M29" s="21">
        <v>8.68</v>
      </c>
      <c r="N29" s="43">
        <f t="shared" si="1"/>
        <v>1.65</v>
      </c>
    </row>
    <row r="30" ht="25" customHeight="1" spans="1:14">
      <c r="A30" s="18" t="s">
        <v>49</v>
      </c>
      <c r="B30" s="17" t="s">
        <v>50</v>
      </c>
      <c r="C30" s="17"/>
      <c r="D30" s="17"/>
      <c r="E30" s="17"/>
      <c r="F30" s="22">
        <v>17.24</v>
      </c>
      <c r="G30" s="21">
        <v>17.24</v>
      </c>
      <c r="H30" s="15"/>
      <c r="I30" s="22"/>
      <c r="J30" s="22"/>
      <c r="K30" s="22"/>
      <c r="L30" s="22">
        <v>14.52</v>
      </c>
      <c r="M30" s="21">
        <v>14.52</v>
      </c>
      <c r="N30" s="43">
        <f t="shared" si="1"/>
        <v>-2.72</v>
      </c>
    </row>
    <row r="31" ht="25" customHeight="1" spans="1:14">
      <c r="A31" s="18" t="s">
        <v>51</v>
      </c>
      <c r="B31" s="17" t="s">
        <v>52</v>
      </c>
      <c r="C31" s="17"/>
      <c r="D31" s="17"/>
      <c r="E31" s="17"/>
      <c r="F31" s="22">
        <v>100</v>
      </c>
      <c r="G31" s="21">
        <v>100</v>
      </c>
      <c r="H31" s="15"/>
      <c r="I31" s="22"/>
      <c r="J31" s="22"/>
      <c r="K31" s="22"/>
      <c r="L31" s="22">
        <v>109</v>
      </c>
      <c r="M31" s="21">
        <v>109</v>
      </c>
      <c r="N31" s="43">
        <f t="shared" si="1"/>
        <v>9</v>
      </c>
    </row>
    <row r="32" ht="25" customHeight="1" spans="1:14">
      <c r="A32" s="16" t="s">
        <v>53</v>
      </c>
      <c r="B32" s="17" t="s">
        <v>54</v>
      </c>
      <c r="C32" s="17"/>
      <c r="D32" s="17"/>
      <c r="E32" s="17"/>
      <c r="F32" s="16"/>
      <c r="G32" s="16">
        <v>1336.47</v>
      </c>
      <c r="H32" s="15"/>
      <c r="I32" s="21"/>
      <c r="J32" s="21"/>
      <c r="K32" s="21"/>
      <c r="L32" s="21"/>
      <c r="M32" s="31">
        <f>SUM(M33)</f>
        <v>672.19</v>
      </c>
      <c r="N32" s="43">
        <f t="shared" si="1"/>
        <v>-664.28</v>
      </c>
    </row>
    <row r="33" ht="25" customHeight="1" spans="1:14">
      <c r="A33" s="18">
        <v>1</v>
      </c>
      <c r="B33" s="19" t="s">
        <v>55</v>
      </c>
      <c r="C33" s="19">
        <v>1255.08</v>
      </c>
      <c r="D33" s="19"/>
      <c r="E33" s="19"/>
      <c r="F33" s="18">
        <v>81.39</v>
      </c>
      <c r="G33" s="22">
        <v>1336.47</v>
      </c>
      <c r="H33" s="15"/>
      <c r="I33" s="22"/>
      <c r="J33" s="22"/>
      <c r="K33" s="22"/>
      <c r="L33" s="22"/>
      <c r="M33" s="22">
        <v>672.19</v>
      </c>
      <c r="N33" s="42">
        <f t="shared" si="1"/>
        <v>-664.28</v>
      </c>
    </row>
    <row r="34" ht="25" customHeight="1" spans="1:14">
      <c r="A34" s="24" t="s">
        <v>56</v>
      </c>
      <c r="B34" s="17" t="s">
        <v>57</v>
      </c>
      <c r="C34" s="17"/>
      <c r="D34" s="17"/>
      <c r="E34" s="17"/>
      <c r="F34" s="16"/>
      <c r="G34" s="16">
        <v>598.06</v>
      </c>
      <c r="H34" s="15"/>
      <c r="I34" s="21"/>
      <c r="J34" s="21"/>
      <c r="K34" s="21"/>
      <c r="L34" s="21"/>
      <c r="M34" s="31">
        <v>598.06</v>
      </c>
      <c r="N34" s="42">
        <f t="shared" si="1"/>
        <v>0</v>
      </c>
    </row>
    <row r="35" ht="33" customHeight="1" spans="1:14">
      <c r="A35" s="16" t="s">
        <v>58</v>
      </c>
      <c r="B35" s="16"/>
      <c r="C35" s="17"/>
      <c r="D35" s="17"/>
      <c r="E35" s="17"/>
      <c r="F35" s="16"/>
      <c r="G35" s="16">
        <f>G34+G32+G11+G6</f>
        <v>35346.24</v>
      </c>
      <c r="H35" s="25"/>
      <c r="I35" s="21"/>
      <c r="J35" s="21"/>
      <c r="K35" s="21"/>
      <c r="L35" s="21"/>
      <c r="M35" s="31">
        <f>M34+M32+M11+M6</f>
        <v>34879.55</v>
      </c>
      <c r="N35" s="43">
        <f t="shared" si="1"/>
        <v>-466.689999999995</v>
      </c>
    </row>
  </sheetData>
  <mergeCells count="11">
    <mergeCell ref="A2:N2"/>
    <mergeCell ref="M3:N3"/>
    <mergeCell ref="C4:G4"/>
    <mergeCell ref="I4:M4"/>
    <mergeCell ref="A8:B8"/>
    <mergeCell ref="A10:B10"/>
    <mergeCell ref="A35:B35"/>
    <mergeCell ref="A4:A5"/>
    <mergeCell ref="B4:B5"/>
    <mergeCell ref="H4:H35"/>
    <mergeCell ref="N4:N5"/>
  </mergeCells>
  <printOptions horizontalCentered="1"/>
  <pageMargins left="0.649305555555556" right="0.649305555555556" top="0.751388888888889" bottom="0.751388888888889" header="0.298611111111111" footer="0.2986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workbookViewId="0">
      <selection activeCell="R14" sqref="R14"/>
    </sheetView>
  </sheetViews>
  <sheetFormatPr defaultColWidth="9" defaultRowHeight="13.5"/>
  <cols>
    <col min="1" max="1" width="8.875" customWidth="1"/>
    <col min="2" max="2" width="24.75" customWidth="1"/>
    <col min="3" max="3" width="10.375" style="3" customWidth="1"/>
    <col min="4" max="4" width="5.625" customWidth="1"/>
    <col min="6" max="6" width="7.5" style="4" customWidth="1"/>
    <col min="7" max="7" width="9.375"/>
    <col min="8" max="8" width="3.125" customWidth="1"/>
    <col min="9" max="9" width="10.125" customWidth="1"/>
    <col min="10" max="10" width="6.25" customWidth="1"/>
    <col min="12" max="12" width="8.125" customWidth="1"/>
    <col min="13" max="14" width="9.375" customWidth="1"/>
    <col min="15" max="15" width="10.375" style="5"/>
  </cols>
  <sheetData>
    <row r="1" s="1" customFormat="1" ht="14.25" spans="1:15">
      <c r="A1" s="6" t="s">
        <v>0</v>
      </c>
      <c r="C1" s="7"/>
      <c r="D1" s="8"/>
      <c r="E1" s="9"/>
      <c r="F1" s="7"/>
      <c r="O1" s="26"/>
    </row>
    <row r="2" s="1" customFormat="1" ht="51" customHeight="1" spans="1:15">
      <c r="A2" s="10" t="s">
        <v>1</v>
      </c>
      <c r="B2" s="10"/>
      <c r="C2" s="10"/>
      <c r="D2" s="10"/>
      <c r="E2" s="10"/>
      <c r="F2" s="10"/>
      <c r="G2" s="10"/>
      <c r="H2" s="10"/>
      <c r="I2" s="10"/>
      <c r="J2" s="10"/>
      <c r="K2" s="10"/>
      <c r="L2" s="10"/>
      <c r="M2" s="10"/>
      <c r="N2" s="10"/>
      <c r="O2" s="10"/>
    </row>
    <row r="3" s="2" customFormat="1" ht="22" customHeight="1" spans="1:15">
      <c r="A3" s="11"/>
      <c r="B3" s="11"/>
      <c r="C3" s="11"/>
      <c r="D3" s="11"/>
      <c r="E3" s="11"/>
      <c r="F3" s="11"/>
      <c r="G3" s="11"/>
      <c r="H3" s="11"/>
      <c r="I3" s="11"/>
      <c r="J3" s="1"/>
      <c r="K3" s="1"/>
      <c r="L3" s="1"/>
      <c r="M3" s="27" t="s">
        <v>2</v>
      </c>
      <c r="N3" s="27"/>
      <c r="O3" s="27"/>
    </row>
    <row r="4" ht="16" customHeight="1" spans="1:15">
      <c r="A4" s="12" t="s">
        <v>3</v>
      </c>
      <c r="B4" s="12" t="s">
        <v>4</v>
      </c>
      <c r="C4" s="12" t="s">
        <v>5</v>
      </c>
      <c r="D4" s="12"/>
      <c r="E4" s="12"/>
      <c r="F4" s="12"/>
      <c r="G4" s="12"/>
      <c r="H4" s="13"/>
      <c r="I4" s="12" t="s">
        <v>6</v>
      </c>
      <c r="J4" s="12"/>
      <c r="K4" s="12"/>
      <c r="L4" s="12"/>
      <c r="M4" s="12"/>
      <c r="N4" s="28" t="s">
        <v>59</v>
      </c>
      <c r="O4" s="29" t="s">
        <v>7</v>
      </c>
    </row>
    <row r="5" ht="24" spans="1:15">
      <c r="A5" s="12"/>
      <c r="B5" s="12"/>
      <c r="C5" s="12" t="s">
        <v>8</v>
      </c>
      <c r="D5" s="14" t="s">
        <v>9</v>
      </c>
      <c r="E5" s="14" t="s">
        <v>10</v>
      </c>
      <c r="F5" s="12" t="s">
        <v>11</v>
      </c>
      <c r="G5" s="12" t="s">
        <v>12</v>
      </c>
      <c r="H5" s="15"/>
      <c r="I5" s="12" t="s">
        <v>8</v>
      </c>
      <c r="J5" s="14" t="s">
        <v>9</v>
      </c>
      <c r="K5" s="14" t="s">
        <v>10</v>
      </c>
      <c r="L5" s="12" t="s">
        <v>13</v>
      </c>
      <c r="M5" s="12" t="s">
        <v>12</v>
      </c>
      <c r="N5" s="30"/>
      <c r="O5" s="29"/>
    </row>
    <row r="6" ht="25" customHeight="1" spans="1:15">
      <c r="A6" s="16" t="s">
        <v>14</v>
      </c>
      <c r="B6" s="17" t="s">
        <v>15</v>
      </c>
      <c r="C6" s="17">
        <f>SUM(C7:C9)</f>
        <v>31652.49</v>
      </c>
      <c r="D6" s="17"/>
      <c r="E6" s="17"/>
      <c r="F6" s="16"/>
      <c r="G6" s="17">
        <f>SUM(G7:G9)</f>
        <v>31652.49</v>
      </c>
      <c r="H6" s="15"/>
      <c r="I6" s="21">
        <v>32169.82</v>
      </c>
      <c r="J6" s="21"/>
      <c r="K6" s="21"/>
      <c r="L6" s="21"/>
      <c r="M6" s="31">
        <f>SUM(M7:M9)</f>
        <v>32169.82</v>
      </c>
      <c r="N6" s="32"/>
      <c r="O6" s="33">
        <f>M6-G6</f>
        <v>517.329999999998</v>
      </c>
    </row>
    <row r="7" ht="25" customHeight="1" spans="1:15">
      <c r="A7" s="18" t="s">
        <v>16</v>
      </c>
      <c r="B7" s="19" t="s">
        <v>60</v>
      </c>
      <c r="C7" s="19">
        <v>15964.51</v>
      </c>
      <c r="D7" s="19"/>
      <c r="E7" s="19"/>
      <c r="F7" s="18"/>
      <c r="G7" s="19">
        <f t="shared" ref="G7:G9" si="0">C7</f>
        <v>15964.51</v>
      </c>
      <c r="H7" s="15"/>
      <c r="I7" s="22">
        <v>16357.84</v>
      </c>
      <c r="J7" s="22"/>
      <c r="K7" s="22"/>
      <c r="L7" s="22"/>
      <c r="M7" s="34">
        <f t="shared" ref="M7:M9" si="1">I7</f>
        <v>16357.84</v>
      </c>
      <c r="N7" s="35"/>
      <c r="O7" s="36">
        <f t="shared" ref="O7:O34" si="2">M7-G7</f>
        <v>393.33</v>
      </c>
    </row>
    <row r="8" ht="25" customHeight="1" spans="1:15">
      <c r="A8" s="18" t="s">
        <v>19</v>
      </c>
      <c r="B8" s="19" t="s">
        <v>61</v>
      </c>
      <c r="C8" s="19">
        <v>8223.25</v>
      </c>
      <c r="D8" s="19"/>
      <c r="E8" s="19"/>
      <c r="F8" s="18"/>
      <c r="G8" s="19">
        <f t="shared" si="0"/>
        <v>8223.25</v>
      </c>
      <c r="H8" s="15"/>
      <c r="I8" s="22">
        <v>8223.25</v>
      </c>
      <c r="J8" s="22"/>
      <c r="K8" s="22"/>
      <c r="L8" s="22"/>
      <c r="M8" s="34">
        <f t="shared" si="1"/>
        <v>8223.25</v>
      </c>
      <c r="N8" s="35"/>
      <c r="O8" s="36">
        <f t="shared" si="2"/>
        <v>0</v>
      </c>
    </row>
    <row r="9" ht="75" customHeight="1" spans="1:15">
      <c r="A9" s="18" t="s">
        <v>31</v>
      </c>
      <c r="B9" s="19" t="s">
        <v>62</v>
      </c>
      <c r="C9" s="19">
        <v>7464.73</v>
      </c>
      <c r="D9" s="19"/>
      <c r="E9" s="19"/>
      <c r="F9" s="18"/>
      <c r="G9" s="19">
        <f t="shared" si="0"/>
        <v>7464.73</v>
      </c>
      <c r="H9" s="15"/>
      <c r="I9" s="22">
        <v>7588.73</v>
      </c>
      <c r="J9" s="22"/>
      <c r="K9" s="22"/>
      <c r="L9" s="22"/>
      <c r="M9" s="34">
        <f t="shared" si="1"/>
        <v>7588.73</v>
      </c>
      <c r="N9" s="37" t="s">
        <v>63</v>
      </c>
      <c r="O9" s="36">
        <f t="shared" si="2"/>
        <v>124</v>
      </c>
    </row>
    <row r="10" ht="25" customHeight="1" spans="1:15">
      <c r="A10" s="16" t="s">
        <v>22</v>
      </c>
      <c r="B10" s="17" t="s">
        <v>23</v>
      </c>
      <c r="C10" s="17"/>
      <c r="D10" s="17"/>
      <c r="E10" s="17"/>
      <c r="F10" s="16"/>
      <c r="G10" s="20">
        <f>G11+G14+G18+G24+G25+G26+G27+G28+G29+G30+G21</f>
        <v>2068.93</v>
      </c>
      <c r="H10" s="15"/>
      <c r="I10" s="21"/>
      <c r="J10" s="21"/>
      <c r="K10" s="21"/>
      <c r="L10" s="21"/>
      <c r="M10" s="21">
        <f>M11+M14+M18+M24+M25+M26+M27+M28+M29+M30+M21</f>
        <v>1439.48</v>
      </c>
      <c r="N10" s="21"/>
      <c r="O10" s="33">
        <f t="shared" si="2"/>
        <v>-629.45</v>
      </c>
    </row>
    <row r="11" ht="25" customHeight="1" spans="1:15">
      <c r="A11" s="18" t="s">
        <v>16</v>
      </c>
      <c r="B11" s="17" t="s">
        <v>24</v>
      </c>
      <c r="C11" s="17"/>
      <c r="D11" s="17"/>
      <c r="E11" s="17"/>
      <c r="F11" s="21"/>
      <c r="G11" s="20">
        <f>SUM(G12:G13)</f>
        <v>521.92</v>
      </c>
      <c r="H11" s="15"/>
      <c r="I11" s="22"/>
      <c r="J11" s="22"/>
      <c r="K11" s="22"/>
      <c r="L11" s="22"/>
      <c r="M11" s="21">
        <f>SUM(M12:M13)</f>
        <v>400</v>
      </c>
      <c r="N11" s="21"/>
      <c r="O11" s="33">
        <f t="shared" si="2"/>
        <v>-121.92</v>
      </c>
    </row>
    <row r="12" ht="25" customHeight="1" spans="1:15">
      <c r="A12" s="18">
        <v>1</v>
      </c>
      <c r="B12" s="19" t="s">
        <v>25</v>
      </c>
      <c r="C12" s="19"/>
      <c r="D12" s="19"/>
      <c r="E12" s="19"/>
      <c r="F12" s="22">
        <v>261.92</v>
      </c>
      <c r="G12" s="23">
        <v>261.92</v>
      </c>
      <c r="H12" s="15"/>
      <c r="I12" s="22"/>
      <c r="J12" s="22"/>
      <c r="K12" s="22"/>
      <c r="L12" s="22">
        <v>140</v>
      </c>
      <c r="M12" s="22">
        <v>140</v>
      </c>
      <c r="N12" s="22"/>
      <c r="O12" s="36">
        <f t="shared" si="2"/>
        <v>-121.92</v>
      </c>
    </row>
    <row r="13" ht="25" customHeight="1" spans="1:15">
      <c r="A13" s="18">
        <v>2</v>
      </c>
      <c r="B13" s="19" t="s">
        <v>26</v>
      </c>
      <c r="C13" s="19"/>
      <c r="D13" s="19"/>
      <c r="E13" s="19"/>
      <c r="F13" s="22">
        <v>260</v>
      </c>
      <c r="G13" s="23">
        <v>260</v>
      </c>
      <c r="H13" s="15"/>
      <c r="I13" s="22"/>
      <c r="J13" s="22"/>
      <c r="K13" s="22"/>
      <c r="L13" s="22">
        <v>260</v>
      </c>
      <c r="M13" s="22">
        <v>260</v>
      </c>
      <c r="N13" s="22"/>
      <c r="O13" s="36">
        <f t="shared" si="2"/>
        <v>0</v>
      </c>
    </row>
    <row r="14" ht="25" customHeight="1" spans="1:15">
      <c r="A14" s="18" t="s">
        <v>19</v>
      </c>
      <c r="B14" s="17" t="s">
        <v>27</v>
      </c>
      <c r="C14" s="17"/>
      <c r="D14" s="17"/>
      <c r="E14" s="17"/>
      <c r="F14" s="21"/>
      <c r="G14" s="20">
        <f>SUM(G15:G17)</f>
        <v>159.1</v>
      </c>
      <c r="H14" s="15"/>
      <c r="I14" s="22"/>
      <c r="J14" s="22"/>
      <c r="K14" s="22"/>
      <c r="L14" s="22"/>
      <c r="M14" s="21">
        <f>SUM(M15:M17)</f>
        <v>33</v>
      </c>
      <c r="N14" s="21"/>
      <c r="O14" s="38">
        <f t="shared" si="2"/>
        <v>-126.1</v>
      </c>
    </row>
    <row r="15" ht="25" customHeight="1" spans="1:15">
      <c r="A15" s="18">
        <v>1</v>
      </c>
      <c r="B15" s="19" t="s">
        <v>28</v>
      </c>
      <c r="C15" s="19"/>
      <c r="D15" s="19"/>
      <c r="E15" s="19"/>
      <c r="F15" s="22">
        <v>42.95</v>
      </c>
      <c r="G15" s="23">
        <v>42.95</v>
      </c>
      <c r="H15" s="15"/>
      <c r="I15" s="22"/>
      <c r="J15" s="22"/>
      <c r="K15" s="22"/>
      <c r="L15" s="22">
        <v>3</v>
      </c>
      <c r="M15" s="22">
        <v>3</v>
      </c>
      <c r="N15" s="22"/>
      <c r="O15" s="36">
        <f t="shared" si="2"/>
        <v>-39.95</v>
      </c>
    </row>
    <row r="16" ht="25" customHeight="1" spans="1:15">
      <c r="A16" s="18">
        <v>2</v>
      </c>
      <c r="B16" s="19" t="s">
        <v>29</v>
      </c>
      <c r="C16" s="19"/>
      <c r="D16" s="19"/>
      <c r="E16" s="19"/>
      <c r="F16" s="22">
        <v>85.94</v>
      </c>
      <c r="G16" s="23">
        <v>85.94</v>
      </c>
      <c r="H16" s="15"/>
      <c r="I16" s="22"/>
      <c r="J16" s="22"/>
      <c r="K16" s="22"/>
      <c r="L16" s="22">
        <v>30</v>
      </c>
      <c r="M16" s="22">
        <v>30</v>
      </c>
      <c r="N16" s="22"/>
      <c r="O16" s="36">
        <f t="shared" si="2"/>
        <v>-55.94</v>
      </c>
    </row>
    <row r="17" ht="25" customHeight="1" spans="1:15">
      <c r="A17" s="18">
        <v>3</v>
      </c>
      <c r="B17" s="19" t="s">
        <v>30</v>
      </c>
      <c r="C17" s="19"/>
      <c r="D17" s="19"/>
      <c r="E17" s="19"/>
      <c r="F17" s="22">
        <v>30.21</v>
      </c>
      <c r="G17" s="23">
        <v>30.21</v>
      </c>
      <c r="H17" s="15"/>
      <c r="I17" s="22"/>
      <c r="J17" s="22"/>
      <c r="K17" s="22"/>
      <c r="L17" s="22">
        <v>0</v>
      </c>
      <c r="M17" s="22">
        <v>0</v>
      </c>
      <c r="N17" s="22"/>
      <c r="O17" s="36">
        <f t="shared" si="2"/>
        <v>-30.21</v>
      </c>
    </row>
    <row r="18" ht="25" customHeight="1" spans="1:15">
      <c r="A18" s="18" t="s">
        <v>31</v>
      </c>
      <c r="B18" s="17" t="s">
        <v>32</v>
      </c>
      <c r="C18" s="17"/>
      <c r="D18" s="17"/>
      <c r="E18" s="17"/>
      <c r="F18" s="21"/>
      <c r="G18" s="20">
        <f>SUM(G19:G20)</f>
        <v>827.03</v>
      </c>
      <c r="H18" s="15"/>
      <c r="I18" s="22"/>
      <c r="J18" s="22"/>
      <c r="K18" s="22"/>
      <c r="L18" s="22"/>
      <c r="M18" s="21">
        <f>SUM(M19:M20)</f>
        <v>555.62</v>
      </c>
      <c r="N18" s="21"/>
      <c r="O18" s="33">
        <f t="shared" si="2"/>
        <v>-271.41</v>
      </c>
    </row>
    <row r="19" ht="25" customHeight="1" spans="1:15">
      <c r="A19" s="18">
        <v>1</v>
      </c>
      <c r="B19" s="19" t="s">
        <v>33</v>
      </c>
      <c r="C19" s="19"/>
      <c r="D19" s="19"/>
      <c r="E19" s="19"/>
      <c r="F19" s="22">
        <v>478.85</v>
      </c>
      <c r="G19" s="23">
        <v>478.85</v>
      </c>
      <c r="H19" s="15"/>
      <c r="I19" s="22"/>
      <c r="J19" s="22"/>
      <c r="K19" s="22"/>
      <c r="L19" s="22">
        <v>485.624642</v>
      </c>
      <c r="M19" s="22">
        <v>485.62</v>
      </c>
      <c r="N19" s="22"/>
      <c r="O19" s="36">
        <f t="shared" si="2"/>
        <v>6.76999999999998</v>
      </c>
    </row>
    <row r="20" ht="25" customHeight="1" spans="1:15">
      <c r="A20" s="18">
        <v>2</v>
      </c>
      <c r="B20" s="19" t="s">
        <v>34</v>
      </c>
      <c r="C20" s="19"/>
      <c r="D20" s="19"/>
      <c r="E20" s="19"/>
      <c r="F20" s="22">
        <v>348.18</v>
      </c>
      <c r="G20" s="23">
        <v>348.18</v>
      </c>
      <c r="H20" s="15"/>
      <c r="I20" s="22"/>
      <c r="J20" s="22"/>
      <c r="K20" s="22"/>
      <c r="L20" s="22">
        <v>70</v>
      </c>
      <c r="M20" s="22">
        <v>70</v>
      </c>
      <c r="N20" s="22"/>
      <c r="O20" s="36">
        <f t="shared" si="2"/>
        <v>-278.18</v>
      </c>
    </row>
    <row r="21" ht="25" customHeight="1" spans="1:15">
      <c r="A21" s="18" t="s">
        <v>35</v>
      </c>
      <c r="B21" s="17" t="s">
        <v>36</v>
      </c>
      <c r="C21" s="17"/>
      <c r="D21" s="17"/>
      <c r="E21" s="17"/>
      <c r="F21" s="21"/>
      <c r="G21" s="20">
        <f>SUM(G22:G23)</f>
        <v>45.5</v>
      </c>
      <c r="H21" s="15"/>
      <c r="I21" s="21"/>
      <c r="J21" s="21"/>
      <c r="K21" s="21"/>
      <c r="L21" s="22"/>
      <c r="M21" s="21">
        <f>SUM(M22:M23)</f>
        <v>45.65</v>
      </c>
      <c r="N21" s="21"/>
      <c r="O21" s="33">
        <f t="shared" si="2"/>
        <v>0.149999999999999</v>
      </c>
    </row>
    <row r="22" ht="25" customHeight="1" spans="1:15">
      <c r="A22" s="18">
        <v>1</v>
      </c>
      <c r="B22" s="19" t="s">
        <v>37</v>
      </c>
      <c r="C22" s="19"/>
      <c r="D22" s="19"/>
      <c r="E22" s="19"/>
      <c r="F22" s="22">
        <v>37.92</v>
      </c>
      <c r="G22" s="23">
        <v>37.92</v>
      </c>
      <c r="H22" s="15"/>
      <c r="I22" s="22"/>
      <c r="J22" s="22"/>
      <c r="K22" s="22"/>
      <c r="L22" s="22">
        <v>38.042455</v>
      </c>
      <c r="M22" s="22">
        <v>38.04</v>
      </c>
      <c r="N22" s="22"/>
      <c r="O22" s="36">
        <f t="shared" si="2"/>
        <v>0.119999999999997</v>
      </c>
    </row>
    <row r="23" ht="25" customHeight="1" spans="1:15">
      <c r="A23" s="18">
        <v>2</v>
      </c>
      <c r="B23" s="19" t="s">
        <v>38</v>
      </c>
      <c r="C23" s="19"/>
      <c r="D23" s="19"/>
      <c r="E23" s="19"/>
      <c r="F23" s="22">
        <v>7.58</v>
      </c>
      <c r="G23" s="23">
        <v>7.58</v>
      </c>
      <c r="H23" s="15"/>
      <c r="I23" s="22"/>
      <c r="J23" s="22"/>
      <c r="K23" s="22"/>
      <c r="L23" s="22">
        <v>7.608491</v>
      </c>
      <c r="M23" s="22">
        <v>7.61</v>
      </c>
      <c r="N23" s="22"/>
      <c r="O23" s="36">
        <f t="shared" si="2"/>
        <v>0.0300000000000002</v>
      </c>
    </row>
    <row r="24" ht="25" customHeight="1" spans="1:15">
      <c r="A24" s="18" t="s">
        <v>39</v>
      </c>
      <c r="B24" s="17" t="s">
        <v>40</v>
      </c>
      <c r="C24" s="17"/>
      <c r="D24" s="17"/>
      <c r="E24" s="17"/>
      <c r="F24" s="22">
        <v>31.64</v>
      </c>
      <c r="G24" s="20">
        <v>31.64</v>
      </c>
      <c r="H24" s="15"/>
      <c r="I24" s="22"/>
      <c r="J24" s="22"/>
      <c r="K24" s="22"/>
      <c r="L24" s="22">
        <v>0</v>
      </c>
      <c r="M24" s="21">
        <v>0</v>
      </c>
      <c r="N24" s="21"/>
      <c r="O24" s="33">
        <f t="shared" si="2"/>
        <v>-31.64</v>
      </c>
    </row>
    <row r="25" ht="25" customHeight="1" spans="1:15">
      <c r="A25" s="18" t="s">
        <v>41</v>
      </c>
      <c r="B25" s="17" t="s">
        <v>42</v>
      </c>
      <c r="C25" s="17"/>
      <c r="D25" s="17"/>
      <c r="E25" s="17"/>
      <c r="F25" s="22">
        <v>158.26</v>
      </c>
      <c r="G25" s="20">
        <v>158.26</v>
      </c>
      <c r="H25" s="15"/>
      <c r="I25" s="22"/>
      <c r="J25" s="22"/>
      <c r="K25" s="22"/>
      <c r="L25" s="22">
        <v>96.51</v>
      </c>
      <c r="M25" s="21">
        <v>96.51</v>
      </c>
      <c r="N25" s="21"/>
      <c r="O25" s="33">
        <f t="shared" si="2"/>
        <v>-61.75</v>
      </c>
    </row>
    <row r="26" ht="25" customHeight="1" spans="1:15">
      <c r="A26" s="18" t="s">
        <v>43</v>
      </c>
      <c r="B26" s="17" t="s">
        <v>44</v>
      </c>
      <c r="C26" s="17"/>
      <c r="D26" s="17"/>
      <c r="E26" s="17"/>
      <c r="F26" s="22">
        <v>94.95</v>
      </c>
      <c r="G26" s="20">
        <v>94.95</v>
      </c>
      <c r="H26" s="15"/>
      <c r="I26" s="22"/>
      <c r="J26" s="22"/>
      <c r="K26" s="22"/>
      <c r="L26" s="22">
        <v>96.51</v>
      </c>
      <c r="M26" s="21">
        <v>96.51</v>
      </c>
      <c r="N26" s="21"/>
      <c r="O26" s="33">
        <f t="shared" si="2"/>
        <v>1.56</v>
      </c>
    </row>
    <row r="27" ht="25" customHeight="1" spans="1:15">
      <c r="A27" s="18" t="s">
        <v>45</v>
      </c>
      <c r="B27" s="17" t="s">
        <v>46</v>
      </c>
      <c r="C27" s="17"/>
      <c r="D27" s="17"/>
      <c r="E27" s="17"/>
      <c r="F27" s="22">
        <v>92.47</v>
      </c>
      <c r="G27" s="20">
        <v>92.47</v>
      </c>
      <c r="H27" s="15"/>
      <c r="I27" s="22"/>
      <c r="J27" s="22"/>
      <c r="K27" s="22"/>
      <c r="L27" s="22">
        <v>80</v>
      </c>
      <c r="M27" s="21">
        <v>80</v>
      </c>
      <c r="N27" s="21"/>
      <c r="O27" s="33">
        <f t="shared" si="2"/>
        <v>-12.47</v>
      </c>
    </row>
    <row r="28" ht="25" customHeight="1" spans="1:15">
      <c r="A28" s="18" t="s">
        <v>47</v>
      </c>
      <c r="B28" s="17" t="s">
        <v>48</v>
      </c>
      <c r="C28" s="17"/>
      <c r="D28" s="17"/>
      <c r="E28" s="17"/>
      <c r="F28" s="22">
        <v>8.57</v>
      </c>
      <c r="G28" s="20">
        <v>8.57</v>
      </c>
      <c r="H28" s="15"/>
      <c r="I28" s="22"/>
      <c r="J28" s="22"/>
      <c r="K28" s="22"/>
      <c r="L28" s="22">
        <v>8.68</v>
      </c>
      <c r="M28" s="21">
        <v>8.68</v>
      </c>
      <c r="N28" s="21"/>
      <c r="O28" s="33">
        <f t="shared" si="2"/>
        <v>0.109999999999999</v>
      </c>
    </row>
    <row r="29" ht="25" customHeight="1" spans="1:15">
      <c r="A29" s="18" t="s">
        <v>49</v>
      </c>
      <c r="B29" s="17" t="s">
        <v>50</v>
      </c>
      <c r="C29" s="17"/>
      <c r="D29" s="17"/>
      <c r="E29" s="17"/>
      <c r="F29" s="22">
        <v>20.49</v>
      </c>
      <c r="G29" s="20">
        <v>20.49</v>
      </c>
      <c r="H29" s="15"/>
      <c r="I29" s="22"/>
      <c r="J29" s="22"/>
      <c r="K29" s="22"/>
      <c r="L29" s="22">
        <v>14.51</v>
      </c>
      <c r="M29" s="21">
        <v>14.51</v>
      </c>
      <c r="N29" s="21"/>
      <c r="O29" s="33">
        <f t="shared" si="2"/>
        <v>-5.98</v>
      </c>
    </row>
    <row r="30" ht="25" customHeight="1" spans="1:15">
      <c r="A30" s="18" t="s">
        <v>51</v>
      </c>
      <c r="B30" s="17" t="s">
        <v>52</v>
      </c>
      <c r="C30" s="17"/>
      <c r="D30" s="17"/>
      <c r="E30" s="17"/>
      <c r="F30" s="22">
        <v>109</v>
      </c>
      <c r="G30" s="20">
        <v>109</v>
      </c>
      <c r="H30" s="15"/>
      <c r="I30" s="22"/>
      <c r="J30" s="22"/>
      <c r="K30" s="22"/>
      <c r="L30" s="22">
        <v>109</v>
      </c>
      <c r="M30" s="21">
        <v>109</v>
      </c>
      <c r="N30" s="21"/>
      <c r="O30" s="33">
        <f t="shared" si="2"/>
        <v>0</v>
      </c>
    </row>
    <row r="31" ht="25" customHeight="1" spans="1:15">
      <c r="A31" s="16" t="s">
        <v>53</v>
      </c>
      <c r="B31" s="17" t="s">
        <v>54</v>
      </c>
      <c r="C31" s="17"/>
      <c r="D31" s="17"/>
      <c r="E31" s="17"/>
      <c r="F31" s="16"/>
      <c r="G31" s="16">
        <v>1045.36</v>
      </c>
      <c r="H31" s="15"/>
      <c r="I31" s="21"/>
      <c r="J31" s="21"/>
      <c r="K31" s="21"/>
      <c r="L31" s="21"/>
      <c r="M31" s="31">
        <f>SUM(M32)</f>
        <v>672.19</v>
      </c>
      <c r="N31" s="31"/>
      <c r="O31" s="33">
        <f t="shared" si="2"/>
        <v>-373.17</v>
      </c>
    </row>
    <row r="32" ht="25" customHeight="1" spans="1:15">
      <c r="A32" s="18">
        <v>1</v>
      </c>
      <c r="B32" s="19" t="s">
        <v>55</v>
      </c>
      <c r="C32" s="19"/>
      <c r="D32" s="19"/>
      <c r="E32" s="19"/>
      <c r="F32" s="18"/>
      <c r="G32" s="22">
        <v>1045.36</v>
      </c>
      <c r="H32" s="15"/>
      <c r="I32" s="22"/>
      <c r="J32" s="22"/>
      <c r="K32" s="22"/>
      <c r="L32" s="22"/>
      <c r="M32" s="22">
        <v>672.19</v>
      </c>
      <c r="N32" s="22"/>
      <c r="O32" s="36">
        <f t="shared" si="2"/>
        <v>-373.17</v>
      </c>
    </row>
    <row r="33" ht="25" customHeight="1" spans="1:15">
      <c r="A33" s="24" t="s">
        <v>56</v>
      </c>
      <c r="B33" s="17" t="s">
        <v>57</v>
      </c>
      <c r="C33" s="17"/>
      <c r="D33" s="17"/>
      <c r="E33" s="17"/>
      <c r="F33" s="16"/>
      <c r="G33" s="16">
        <v>598.06</v>
      </c>
      <c r="H33" s="15"/>
      <c r="I33" s="21"/>
      <c r="J33" s="21"/>
      <c r="K33" s="21"/>
      <c r="L33" s="21"/>
      <c r="M33" s="31">
        <v>598.06</v>
      </c>
      <c r="N33" s="31"/>
      <c r="O33" s="36">
        <f t="shared" si="2"/>
        <v>0</v>
      </c>
    </row>
    <row r="34" ht="33" customHeight="1" spans="1:15">
      <c r="A34" s="16" t="s">
        <v>58</v>
      </c>
      <c r="B34" s="16"/>
      <c r="C34" s="17"/>
      <c r="D34" s="17"/>
      <c r="E34" s="17"/>
      <c r="F34" s="16"/>
      <c r="G34" s="16">
        <f>G33+G31+G10+G6</f>
        <v>35364.84</v>
      </c>
      <c r="H34" s="25"/>
      <c r="I34" s="21"/>
      <c r="J34" s="21"/>
      <c r="K34" s="21"/>
      <c r="L34" s="21"/>
      <c r="M34" s="31">
        <f>M33+M31+M10+M6</f>
        <v>34879.55</v>
      </c>
      <c r="N34" s="31"/>
      <c r="O34" s="33">
        <f t="shared" si="2"/>
        <v>-485.290000000001</v>
      </c>
    </row>
  </sheetData>
  <mergeCells count="10">
    <mergeCell ref="A2:O2"/>
    <mergeCell ref="M3:O3"/>
    <mergeCell ref="C4:G4"/>
    <mergeCell ref="I4:M4"/>
    <mergeCell ref="A34:B34"/>
    <mergeCell ref="A4:A5"/>
    <mergeCell ref="B4:B5"/>
    <mergeCell ref="H4:H34"/>
    <mergeCell ref="N4:N5"/>
    <mergeCell ref="O4:O5"/>
  </mergeCells>
  <pageMargins left="0.700694444444445" right="0.700694444444445" top="0.751388888888889" bottom="0.751388888888889" header="0.298611111111111" footer="0.298611111111111"/>
  <pageSetup paperSize="9" orientation="landscape" horizontalDpi="6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 (2)</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2020-07-16T00:51:56Z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